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 Rate Calculator" sheetId="1" state="visible" r:id="rId1"/>
    <sheet xmlns:r="http://schemas.openxmlformats.org/officeDocument/2006/relationships" name="How to use 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+$#,##0;-$#,##0;&quot;base&quot;"/>
  </numFmts>
  <fonts count="12">
    <font>
      <name val="Calibri"/>
      <family val="2"/>
      <color theme="1"/>
      <sz val="11"/>
      <scheme val="minor"/>
    </font>
    <font>
      <name val="DM Sans"/>
      <b val="1"/>
      <color rgb="FF141414"/>
      <sz val="18"/>
    </font>
    <font>
      <name val="DM Sans"/>
      <color rgb="FF545454"/>
      <sz val="9"/>
    </font>
    <font>
      <name val="DM Sans"/>
      <b val="1"/>
      <color rgb="FF545454"/>
      <sz val="10"/>
    </font>
    <font>
      <name val="DM Sans"/>
      <color rgb="FF141414"/>
      <sz val="11"/>
    </font>
    <font>
      <name val="DM Sans"/>
      <b val="1"/>
      <color rgb="FF792AF2"/>
      <sz val="16"/>
    </font>
    <font>
      <name val="DM Sans"/>
      <b val="1"/>
      <color rgb="FF141414"/>
      <sz val="11"/>
    </font>
    <font>
      <name val="DM Sans"/>
      <b val="1"/>
      <color rgb="FF545454"/>
      <sz val="9"/>
    </font>
    <font>
      <name val="DM Sans"/>
      <color rgb="FF141414"/>
      <sz val="10"/>
    </font>
    <font>
      <name val="DM Sans"/>
      <b val="1"/>
      <color rgb="FF141414"/>
      <sz val="10"/>
    </font>
    <font>
      <name val="DM Sans"/>
      <color rgb="FF545454"/>
      <sz val="8"/>
    </font>
    <font>
      <name val="DM Sans"/>
      <b val="1"/>
      <color rgb="FF141414"/>
      <sz val="15"/>
    </font>
  </fonts>
  <fills count="4">
    <fill>
      <patternFill/>
    </fill>
    <fill>
      <patternFill patternType="gray125"/>
    </fill>
    <fill>
      <patternFill patternType="solid">
        <fgColor rgb="FFFFFDF0"/>
        <bgColor rgb="FFFFFDF0"/>
      </patternFill>
    </fill>
    <fill>
      <patternFill patternType="solid">
        <fgColor rgb="FFEFEEF9"/>
        <bgColor rgb="FFEFEEF9"/>
      </patternFill>
    </fill>
  </fills>
  <borders count="2">
    <border>
      <left/>
      <right/>
      <top/>
      <bottom/>
      <diagonal/>
    </border>
    <border>
      <bottom style="thin">
        <color rgb="FFD8D5C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  <xf numFmtId="164" fontId="4" fillId="2" borderId="1" pivotButton="0" quotePrefix="0" xfId="0"/>
    <xf numFmtId="10" fontId="5" fillId="3" borderId="1" pivotButton="0" quotePrefix="0" xfId="0"/>
    <xf numFmtId="10" fontId="4" fillId="2" borderId="1" pivotButton="0" quotePrefix="0" xfId="0"/>
    <xf numFmtId="164" fontId="5" fillId="3" borderId="1" pivotButton="0" quotePrefix="0" xfId="0"/>
    <xf numFmtId="164" fontId="6" fillId="3" borderId="1" pivotButton="0" quotePrefix="0" xfId="0"/>
    <xf numFmtId="165" fontId="4" fillId="2" borderId="1" pivotButton="0" quotePrefix="0" xfId="0"/>
    <xf numFmtId="165" fontId="6" fillId="3" borderId="1" pivotButton="0" quotePrefix="0" xfId="0"/>
    <xf numFmtId="0" fontId="7" fillId="0" borderId="1" pivotButton="0" quotePrefix="0" xfId="0"/>
    <xf numFmtId="10" fontId="8" fillId="0" borderId="0" pivotButton="0" quotePrefix="0" xfId="0"/>
    <xf numFmtId="164" fontId="8" fillId="0" borderId="0" pivotButton="0" quotePrefix="0" xfId="0"/>
    <xf numFmtId="166" fontId="8" fillId="0" borderId="0" pivotButton="0" quotePrefix="0" xfId="0"/>
    <xf numFmtId="10" fontId="9" fillId="0" borderId="0" pivotButton="0" quotePrefix="0" xfId="0"/>
    <xf numFmtId="164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9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18" customWidth="1" min="4" max="4"/>
    <col width="46" customWidth="1" min="5" max="5"/>
    <col width="18" customWidth="1" min="6" max="6"/>
    <col width="3" customWidth="1" min="7" max="7"/>
  </cols>
  <sheetData>
    <row r="1">
      <c r="B1" s="1" t="inlineStr">
        <is>
          <t>Cap Rate Calculator</t>
        </is>
      </c>
    </row>
    <row r="2">
      <c r="B2" s="2" t="inlineStr">
        <is>
          <t>Thesis Driven  ·  thesisdriven.com/calculators/cap-rate</t>
        </is>
      </c>
    </row>
    <row r="3">
      <c r="B3" s="2" t="inlineStr">
        <is>
          <t>Type into the cream cells. Purple cells are formulas, leave them alone.</t>
        </is>
      </c>
    </row>
    <row r="5">
      <c r="B5" s="3" t="inlineStr">
        <is>
          <t>1. SOLVE FOR THE CAP RATE</t>
        </is>
      </c>
    </row>
    <row r="6">
      <c r="B6" s="4" t="inlineStr">
        <is>
          <t>Net operating income (annual)</t>
        </is>
      </c>
      <c r="C6" s="5" t="n">
        <v>450000</v>
      </c>
      <c r="E6" s="2" t="inlineStr">
        <is>
          <t>Before debt service, capex and depreciation</t>
        </is>
      </c>
    </row>
    <row r="7">
      <c r="B7" s="4" t="inlineStr">
        <is>
          <t>Property value</t>
        </is>
      </c>
      <c r="C7" s="5" t="n">
        <v>6000000</v>
      </c>
      <c r="E7" s="2" t="inlineStr">
        <is>
          <t>Purchase price, or all-in basis</t>
        </is>
      </c>
    </row>
    <row r="8">
      <c r="B8" s="4" t="inlineStr">
        <is>
          <t>Cap rate</t>
        </is>
      </c>
      <c r="C8" s="6">
        <f>IF(AND(ISNUMBER(C6),ISNUMBER(C7),C7&gt;0),C6/C7,"enter NOI and a value above zero")</f>
        <v/>
      </c>
    </row>
    <row r="10">
      <c r="B10" s="3" t="inlineStr">
        <is>
          <t>2. SOLVE FOR VALUE  (the reverse)</t>
        </is>
      </c>
    </row>
    <row r="11">
      <c r="B11" s="4" t="inlineStr">
        <is>
          <t>Net operating income (annual)</t>
        </is>
      </c>
      <c r="C11" s="5" t="n">
        <v>450000</v>
      </c>
    </row>
    <row r="12">
      <c r="B12" s="4" t="inlineStr">
        <is>
          <t>Cap rate to underwrite to</t>
        </is>
      </c>
      <c r="C12" s="7" t="n">
        <v>0.075</v>
      </c>
      <c r="E12" s="2" t="inlineStr">
        <is>
          <t>Type 7.5 — this cell is already formatted as a percentage. Typing 0.075 gives 0.075%.</t>
        </is>
      </c>
    </row>
    <row r="13">
      <c r="B13" s="4" t="inlineStr">
        <is>
          <t>Implied property value</t>
        </is>
      </c>
      <c r="C13" s="8">
        <f>IF(AND(ISNUMBER(C11),ISNUMBER(C12),C12&gt;0),C11/C12,"enter NOI and a rate above zero")</f>
        <v/>
      </c>
    </row>
    <row r="15">
      <c r="B15" s="3" t="inlineStr">
        <is>
          <t>3. SOLVE FOR REQUIRED NOI</t>
        </is>
      </c>
    </row>
    <row r="16">
      <c r="B16" s="4" t="inlineStr">
        <is>
          <t>Property value / asking price</t>
        </is>
      </c>
      <c r="C16" s="5" t="n">
        <v>6000000</v>
      </c>
    </row>
    <row r="17">
      <c r="B17" s="4" t="inlineStr">
        <is>
          <t>Cap rate</t>
        </is>
      </c>
      <c r="C17" s="7" t="n">
        <v>0.075</v>
      </c>
      <c r="E17" s="2" t="inlineStr">
        <is>
          <t>Type 7.5, not 0.075</t>
        </is>
      </c>
    </row>
    <row r="18">
      <c r="B18" s="4" t="inlineStr">
        <is>
          <t>NOI the price requires</t>
        </is>
      </c>
      <c r="C18" s="8">
        <f>IF(AND(ISNUMBER(C16),ISNUMBER(C17),C17&gt;0),C16*C17,"enter a value and a rate above zero")</f>
        <v/>
      </c>
    </row>
    <row r="19">
      <c r="B19" s="4" t="inlineStr">
        <is>
          <t>...per month</t>
        </is>
      </c>
      <c r="C19" s="9">
        <f>IF(AND(ISNUMBER(C16),ISNUMBER(C17),C17&gt;0),C16*C17/12,"")</f>
        <v/>
      </c>
    </row>
    <row r="21">
      <c r="B21" s="3" t="inlineStr">
        <is>
          <t>4. BUILD NOI FROM THE RENT ROLL</t>
        </is>
      </c>
    </row>
    <row r="22">
      <c r="B22" s="4" t="inlineStr">
        <is>
          <t>Gross potential rent (annual)</t>
        </is>
      </c>
      <c r="C22" s="5" t="n">
        <v>720000</v>
      </c>
      <c r="E22" s="2" t="inlineStr">
        <is>
          <t>At 100% occupancy and market rent</t>
        </is>
      </c>
    </row>
    <row r="23">
      <c r="B23" s="4" t="inlineStr">
        <is>
          <t>Loss to lease</t>
        </is>
      </c>
      <c r="C23" s="5" t="n">
        <v>0</v>
      </c>
      <c r="E23" s="2" t="inlineStr">
        <is>
          <t>The gap between in-place rents and market. Negative for gain to lease</t>
        </is>
      </c>
    </row>
    <row r="24">
      <c r="B24" s="4" t="inlineStr">
        <is>
          <t>Base rental revenue</t>
        </is>
      </c>
      <c r="C24" s="9">
        <f>IF(ISNUMBER(C22),C22-N(C23),"enter gross potential rent")</f>
        <v/>
      </c>
    </row>
    <row r="25">
      <c r="B25" s="4" t="inlineStr">
        <is>
          <t>Vacancy &amp; credit loss</t>
        </is>
      </c>
      <c r="C25" s="10" t="n">
        <v>0.05</v>
      </c>
      <c r="E25" s="2" t="inlineStr">
        <is>
          <t>Type 5, not 0.05. Applied to rental income, not to other income</t>
        </is>
      </c>
    </row>
    <row r="26">
      <c r="B26" s="4" t="inlineStr">
        <is>
          <t>Other income</t>
        </is>
      </c>
      <c r="C26" s="5" t="n">
        <v>0</v>
      </c>
      <c r="E26" s="2" t="inlineStr">
        <is>
          <t>Parking, storage, reimbursements, fees</t>
        </is>
      </c>
    </row>
    <row r="27">
      <c r="B27" s="4" t="inlineStr">
        <is>
          <t>Effective gross income</t>
        </is>
      </c>
      <c r="C27" s="9">
        <f>IF(ISNUMBER(C24),C24*(1-N(C25))+N(C26),"")</f>
        <v/>
      </c>
    </row>
    <row r="28">
      <c r="B28" s="4" t="inlineStr">
        <is>
          <t>Operating expenses</t>
        </is>
      </c>
      <c r="C28" s="5" t="n">
        <v>234000</v>
      </c>
      <c r="E28" s="2" t="inlineStr">
        <is>
          <t>Taxes, insurance, management, utilities, repairs. Exclude debt service and capex</t>
        </is>
      </c>
    </row>
    <row r="29">
      <c r="B29" s="4" t="inlineStr">
        <is>
          <t>Net operating income</t>
        </is>
      </c>
      <c r="C29" s="8">
        <f>IF(ISNUMBER(C27),C27-N(C28),"")</f>
        <v/>
      </c>
    </row>
    <row r="30">
      <c r="B30" s="4" t="inlineStr">
        <is>
          <t>Operating expense ratio</t>
        </is>
      </c>
      <c r="C30" s="11">
        <f>IF(AND(ISNUMBER(C27),C27&gt;0),N(C28)/C27,"")</f>
        <v/>
      </c>
      <c r="E30" s="2" t="inlineStr">
        <is>
          <t>About 40% once stabilised. 50% to 60% signals an asset that is not performing; below 25% usually means something is missing from the expense load</t>
        </is>
      </c>
    </row>
    <row r="31">
      <c r="B31" s="4" t="inlineStr">
        <is>
          <t>Replacement reserves</t>
        </is>
      </c>
      <c r="C31" s="5" t="n">
        <v>0</v>
      </c>
      <c r="E31" s="2" t="inlineStr">
        <is>
          <t>Optional. Lenders commonly size this at 25¢ to 50¢ per square foot</t>
        </is>
      </c>
    </row>
    <row r="32">
      <c r="B32" s="4" t="inlineStr">
        <is>
          <t>Economic NOI, after reserves</t>
        </is>
      </c>
      <c r="C32" s="9">
        <f>IF(ISNUMBER(C29),C29-N(C31),"")</f>
        <v/>
      </c>
    </row>
    <row r="33">
      <c r="B33" s="2" t="inlineStr">
        <is>
          <t>Copy C29 into the NOI cells above. Reserves sit below the NOI line by convention, so C29 is the figure a cap rate is normally struck on.</t>
        </is>
      </c>
    </row>
    <row r="35">
      <c r="B35" s="3" t="inlineStr">
        <is>
          <t>5. SENSITIVITY  ·  what value does as the cap rate moves</t>
        </is>
      </c>
    </row>
    <row r="36">
      <c r="B36" s="2" t="inlineStr">
        <is>
          <t>NOI held constant, from section 1</t>
        </is>
      </c>
    </row>
    <row r="37">
      <c r="B37" s="12" t="inlineStr">
        <is>
          <t>Cap rate</t>
        </is>
      </c>
      <c r="C37" s="12" t="inlineStr">
        <is>
          <t>Implied value</t>
        </is>
      </c>
      <c r="D37" s="12" t="inlineStr">
        <is>
          <t>Change vs base</t>
        </is>
      </c>
    </row>
    <row r="38">
      <c r="B38" s="13">
        <f>IF(AND(ISNUMBER($C$6),ISNUMBER($C$7),$C$7&gt;0),$C$6/$C$7-0.01,"")</f>
        <v/>
      </c>
      <c r="C38" s="14">
        <f>IF(AND(ISNUMBER(B38),B38&gt;0),$C$6/B38,"n/a")</f>
        <v/>
      </c>
      <c r="D38" s="15">
        <f>IF(AND(ISNUMBER(C38),ISNUMBER($C$40)),C38-$C$40,"n/a")</f>
        <v/>
      </c>
      <c r="E38" s="2" t="inlineStr">
        <is>
          <t>-100 bps</t>
        </is>
      </c>
    </row>
    <row r="39">
      <c r="B39" s="13">
        <f>IF(AND(ISNUMBER($C$6),ISNUMBER($C$7),$C$7&gt;0),$C$6/$C$7-0.005,"")</f>
        <v/>
      </c>
      <c r="C39" s="14">
        <f>IF(AND(ISNUMBER(B39),B39&gt;0),$C$6/B39,"n/a")</f>
        <v/>
      </c>
      <c r="D39" s="15">
        <f>IF(AND(ISNUMBER(C39),ISNUMBER($C$40)),C39-$C$40,"n/a")</f>
        <v/>
      </c>
      <c r="E39" s="2" t="inlineStr">
        <is>
          <t>-50 bps</t>
        </is>
      </c>
    </row>
    <row r="40">
      <c r="B40" s="16">
        <f>IF(AND(ISNUMBER($C$6),ISNUMBER($C$7),$C$7&gt;0),$C$6/$C$7,"")</f>
        <v/>
      </c>
      <c r="C40" s="17">
        <f>IF(AND(ISNUMBER(B40),B40&gt;0),$C$6/B40,"n/a")</f>
        <v/>
      </c>
      <c r="D40" s="15">
        <f>IF(AND(ISNUMBER(C40),ISNUMBER($C$40)),C40-$C$40,"n/a")</f>
        <v/>
      </c>
      <c r="E40" s="2" t="inlineStr">
        <is>
          <t>base</t>
        </is>
      </c>
    </row>
    <row r="41">
      <c r="B41" s="13">
        <f>IF(AND(ISNUMBER($C$6),ISNUMBER($C$7),$C$7&gt;0),$C$6/$C$7+0.005,"")</f>
        <v/>
      </c>
      <c r="C41" s="14">
        <f>IF(AND(ISNUMBER(B41),B41&gt;0),$C$6/B41,"n/a")</f>
        <v/>
      </c>
      <c r="D41" s="15">
        <f>IF(AND(ISNUMBER(C41),ISNUMBER($C$40)),C41-$C$40,"n/a")</f>
        <v/>
      </c>
      <c r="E41" s="2" t="inlineStr">
        <is>
          <t>+50 bps</t>
        </is>
      </c>
    </row>
    <row r="42">
      <c r="B42" s="13">
        <f>IF(AND(ISNUMBER($C$6),ISNUMBER($C$7),$C$7&gt;0),$C$6/$C$7+0.01,"")</f>
        <v/>
      </c>
      <c r="C42" s="14">
        <f>IF(AND(ISNUMBER(B42),B42&gt;0),$C$6/B42,"n/a")</f>
        <v/>
      </c>
      <c r="D42" s="15">
        <f>IF(AND(ISNUMBER(C42),ISNUMBER($C$40)),C42-$C$40,"n/a")</f>
        <v/>
      </c>
      <c r="E42" s="2" t="inlineStr">
        <is>
          <t>+100 bps</t>
        </is>
      </c>
    </row>
    <row r="44">
      <c r="B44" s="2" t="inlineStr">
        <is>
          <t>A cap rate excludes financing on purpose: NOI is struck before debt service, so the</t>
        </is>
      </c>
    </row>
    <row r="45">
      <c r="B45" s="2" t="inlineStr">
        <is>
          <t>same building gives the same cap rate all-cash or levered. For the levered view use</t>
        </is>
      </c>
    </row>
    <row r="46">
      <c r="B46" s="2" t="inlineStr">
        <is>
          <t>DSCR, debt yield or cash-on-cash instead.</t>
        </is>
      </c>
    </row>
    <row r="48">
      <c r="B48" s="18" t="inlineStr">
        <is>
          <t>© Thesis Driven · thesisdriven.com · free to use and share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40"/>
  <sheetViews>
    <sheetView showGridLines="0" workbookViewId="0">
      <selection activeCell="A1" sqref="A1"/>
    </sheetView>
  </sheetViews>
  <sheetFormatPr baseColWidth="8" defaultRowHeight="15"/>
  <cols>
    <col width="104" customWidth="1" min="2" max="2"/>
  </cols>
  <sheetData>
    <row r="1">
      <c r="B1" s="19" t="inlineStr">
        <is>
          <t>Cap Rate Calculator — how to use it</t>
        </is>
      </c>
    </row>
    <row r="3">
      <c r="B3" s="20" t="inlineStr">
        <is>
          <t>The formula</t>
        </is>
      </c>
    </row>
    <row r="4">
      <c r="B4" s="21" t="inlineStr">
        <is>
          <t>Cap rate = NOI ÷ property value.  Rearranged: value = NOI ÷ cap rate, and NOI = value × cap rate.</t>
        </is>
      </c>
    </row>
    <row r="6">
      <c r="B6" s="20" t="inlineStr">
        <is>
          <t>What belongs in NOI</t>
        </is>
      </c>
    </row>
    <row r="7">
      <c r="B7" s="21" t="inlineStr">
        <is>
          <t>IN:  gross potential rent, less loss to lease, less vacancy and credit loss, plus other income</t>
        </is>
      </c>
    </row>
    <row r="8">
      <c r="B8" s="21" t="inlineStr">
        <is>
          <t xml:space="preserve">     (parking, storage, reimbursements, fees), less operating expenses (taxes, insurance,</t>
        </is>
      </c>
    </row>
    <row r="9">
      <c r="B9" s="21" t="inlineStr">
        <is>
          <t xml:space="preserve">     utilities, management, repairs).</t>
        </is>
      </c>
    </row>
    <row r="10">
      <c r="B10" s="21" t="inlineStr">
        <is>
          <t>OUT: debt service, capital expenditure, tenant improvements, leasing commissions,</t>
        </is>
      </c>
    </row>
    <row r="11">
      <c r="B11" s="21" t="inlineStr">
        <is>
          <t xml:space="preserve">     depreciation and amortisation. These sit below the NOI line, and so do replacement</t>
        </is>
      </c>
    </row>
    <row r="12">
      <c r="B12" s="21" t="inlineStr">
        <is>
          <t xml:space="preserve">     reserves, which give the economic rather than the nominal NOI.</t>
        </is>
      </c>
    </row>
    <row r="14">
      <c r="B14" s="20" t="inlineStr">
        <is>
          <t>Loss to lease</t>
        </is>
      </c>
    </row>
    <row r="15">
      <c r="B15" s="21" t="inlineStr">
        <is>
          <t>Gross potential rent is struck at market rent. Where in-place rents sit below market, the gap</t>
        </is>
      </c>
    </row>
    <row r="16">
      <c r="B16" s="21" t="inlineStr">
        <is>
          <t>is loss to lease, and leaving it out overstates NOI on exactly the assets where it matters most:</t>
        </is>
      </c>
    </row>
    <row r="17">
      <c r="B17" s="21" t="inlineStr">
        <is>
          <t>the value-add case. A negative figure is gain to lease, where in-place rents run above market.</t>
        </is>
      </c>
    </row>
    <row r="19">
      <c r="B19" s="20" t="inlineStr">
        <is>
          <t>Where the numbers come from</t>
        </is>
      </c>
    </row>
    <row r="20">
      <c r="B20" s="21" t="inlineStr">
        <is>
          <t>NOI appears in both the offering memorandum and the trailing twelve months of operating</t>
        </is>
      </c>
    </row>
    <row r="21">
      <c r="B21" s="21" t="inlineStr">
        <is>
          <t>statements, and the two rarely match. The OM figure is usually forward-looking, the T-12 is</t>
        </is>
      </c>
    </row>
    <row r="22">
      <c r="B22" s="21" t="inlineStr">
        <is>
          <t>historical, and the gap between them is the seller’s assumption about what happens next.</t>
        </is>
      </c>
    </row>
    <row r="23">
      <c r="B23" s="21" t="inlineStr">
        <is>
          <t>For an acquisition, the denominator is the all-in basis rather than the headline price:</t>
        </is>
      </c>
    </row>
    <row r="24">
      <c r="B24" s="21" t="inlineStr">
        <is>
          <t>closing costs, immediate capital needs and any assumption or defeasance costs belong in it.</t>
        </is>
      </c>
    </row>
    <row r="26">
      <c r="B26" s="20" t="inlineStr">
        <is>
          <t>Common mistakes</t>
        </is>
      </c>
    </row>
    <row r="27">
      <c r="B27" s="21" t="inlineStr">
        <is>
          <t>1.  Typing 0.075 into a cap rate cell. Those cells are already formatted as percentages, so</t>
        </is>
      </c>
    </row>
    <row r="28">
      <c r="B28" s="21" t="inlineStr">
        <is>
          <t xml:space="preserve">    Excel reads 0.075 as 0.075%, not 7.5%, and the answer comes out a hundred times off.</t>
        </is>
      </c>
    </row>
    <row r="29">
      <c r="B29" s="21" t="inlineStr">
        <is>
          <t xml:space="preserve">    Type 7.5, then check the cell reads 7.50%. Same for vacancy: type 5, not 0.05.</t>
        </is>
      </c>
    </row>
    <row r="30">
      <c r="B30" s="21" t="inlineStr">
        <is>
          <t>2.  Accepting a stated NOI that omits a management fee or a replacement reserve.</t>
        </is>
      </c>
    </row>
    <row r="31">
      <c r="B31" s="21" t="inlineStr">
        <is>
          <t>3.  Comparing cap rates across different lease profiles. Weighted average lease term belongs</t>
        </is>
      </c>
    </row>
    <row r="32">
      <c r="B32" s="21" t="inlineStr">
        <is>
          <t xml:space="preserve">    next to any cap rate, or a high rate on income that rolls in 18 months looks like a bargain.</t>
        </is>
      </c>
    </row>
    <row r="33">
      <c r="B33" s="21" t="inlineStr">
        <is>
          <t>4.  Using a going-in cap rate to judge a value-add deal. Yield on cost is the comparable there.</t>
        </is>
      </c>
    </row>
    <row r="35">
      <c r="B35" s="20" t="inlineStr">
        <is>
          <t>Where a cap rate stops working</t>
        </is>
      </c>
    </row>
    <row r="36">
      <c r="B36" s="21" t="inlineStr">
        <is>
          <t>Development (no going-in NOI to divide, use yield on cost), transitional assets, short or</t>
        </is>
      </c>
    </row>
    <row r="37">
      <c r="B37" s="21" t="inlineStr">
        <is>
          <t>expiring leases, and operating businesses like hospitality, self-storage and senior housing</t>
        </is>
      </c>
    </row>
    <row r="38">
      <c r="B38" s="21" t="inlineStr">
        <is>
          <t>where earnings are management-intensive and not comparable to passive net-leased income.</t>
        </is>
      </c>
    </row>
    <row r="40">
      <c r="B40" s="22" t="inlineStr">
        <is>
          <t>More at thesisdriven.com/guides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2026-09-11T13:32:07Z</dcterms:created>
  <dcterms:modified xmlns:dcterms="http://purl.org/dc/terms/" xmlns:xsi="http://www.w3.org/2001/XMLSchema-instance" xsi:type="dcterms:W3CDTF">2026-09-11T13:32:07Z</dcterms:modified>
</cp:coreProperties>
</file>